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08F458C-CC1C-418D-8796-8E1C145302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l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4" roundtripDataSignature="AMtx7mieMFNOd0d5KH+rU8syzJOgGVYXzA=="/>
    </ext>
  </extLst>
</workbook>
</file>

<file path=xl/calcChain.xml><?xml version="1.0" encoding="utf-8"?>
<calcChain xmlns="http://schemas.openxmlformats.org/spreadsheetml/2006/main">
  <c r="B25" i="1" l="1"/>
  <c r="B23" i="1"/>
  <c r="B26" i="1" s="1"/>
  <c r="B15" i="1"/>
  <c r="B17" i="1" s="1"/>
  <c r="B11" i="1"/>
  <c r="B28" i="1" l="1"/>
  <c r="B27" i="1"/>
  <c r="B16" i="1"/>
</calcChain>
</file>

<file path=xl/sharedStrings.xml><?xml version="1.0" encoding="utf-8"?>
<sst xmlns="http://schemas.openxmlformats.org/spreadsheetml/2006/main" count="31" uniqueCount="26">
  <si>
    <t>Dimensionnement d'un collecteur circulaire d'assainissement gravitaire</t>
  </si>
  <si>
    <t>Définition des données d'entrée</t>
  </si>
  <si>
    <t>Débit Qmax (m3/s)</t>
  </si>
  <si>
    <t>A choisir.</t>
  </si>
  <si>
    <t>Pente I</t>
  </si>
  <si>
    <t>Rugosité k (mm)</t>
  </si>
  <si>
    <r>
      <t xml:space="preserve">Viscosité </t>
    </r>
    <r>
      <rPr>
        <sz val="10"/>
        <color rgb="FFFFFFFF"/>
        <rFont val="Arial"/>
        <family val="2"/>
      </rPr>
      <t xml:space="preserve">ν </t>
    </r>
    <r>
      <rPr>
        <sz val="10"/>
        <color rgb="FFFFFFFF"/>
        <rFont val="Arial"/>
        <family val="2"/>
      </rPr>
      <t>(m2/s)</t>
    </r>
  </si>
  <si>
    <t>Diamètre (m)</t>
  </si>
  <si>
    <t>A choisir puis à optimiser.</t>
  </si>
  <si>
    <t>Évitement du risque de fermeture</t>
  </si>
  <si>
    <t>Remplissage maximum</t>
  </si>
  <si>
    <t>Prise en compte de l'auto-aération</t>
  </si>
  <si>
    <t>Rugosité de Strickler K</t>
  </si>
  <si>
    <r>
      <t xml:space="preserve">Caractéristique de rugosité </t>
    </r>
    <r>
      <rPr>
        <sz val="10"/>
        <color rgb="FFFFFFFF"/>
        <rFont val="Arial"/>
        <family val="2"/>
      </rPr>
      <t>χ</t>
    </r>
    <r>
      <rPr>
        <sz val="10"/>
        <color rgb="FFFFFFFF"/>
        <rFont val="Arial"/>
        <family val="2"/>
      </rPr>
      <t xml:space="preserve"> (seuil : 8)</t>
    </r>
  </si>
  <si>
    <t>Auto-aération ?</t>
  </si>
  <si>
    <t>Remplissage d'eau maximum</t>
  </si>
  <si>
    <t>Choix du remplissage d'eau</t>
  </si>
  <si>
    <t>Remplissage h/D</t>
  </si>
  <si>
    <t>Capacité du collecteur</t>
  </si>
  <si>
    <r>
      <t xml:space="preserve">Rugosité relative </t>
    </r>
    <r>
      <rPr>
        <sz val="10"/>
        <color rgb="FFFFFFFF"/>
        <rFont val="Arial"/>
        <family val="2"/>
      </rPr>
      <t>ε</t>
    </r>
  </si>
  <si>
    <t>Débit présumé Q (m3/s)</t>
  </si>
  <si>
    <t>A modifier jusqu'à être égal au débit calculé.</t>
  </si>
  <si>
    <t>Nombre de Reynolds Re</t>
  </si>
  <si>
    <r>
      <t xml:space="preserve">Coefficient de perte de charge </t>
    </r>
    <r>
      <rPr>
        <sz val="10"/>
        <color rgb="FFFFFFFF"/>
        <rFont val="Arial"/>
        <family val="2"/>
      </rPr>
      <t>λ</t>
    </r>
  </si>
  <si>
    <t>Débit calculé (m3/s)</t>
  </si>
  <si>
    <t>Pour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</si>
</sst>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0.0000"/>
    <numFmt numFmtId="167" formatCode="0.0E+000"/>
    <numFmt numFmtId="168" formatCode="0.000"/>
  </numFmts>
  <fonts count="7" x14ac:knownFonts="1">
    <font>
      <sz val="10"/>
      <color rgb="FF000000"/>
      <name val="Arial"/>
    </font>
    <font>
      <b/>
      <sz val="14"/>
      <color rgb="FFFFFFFF"/>
      <name val="Arial"/>
      <family val="2"/>
    </font>
    <font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300DC"/>
        <bgColor rgb="FF2300DC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3" fillId="2" borderId="1" xfId="0" applyFont="1" applyFill="1" applyBorder="1" applyAlignment="1"/>
    <xf numFmtId="2" fontId="4" fillId="2" borderId="1" xfId="0" applyNumberFormat="1" applyFont="1" applyFill="1" applyBorder="1" applyAlignment="1"/>
    <xf numFmtId="0" fontId="5" fillId="3" borderId="1" xfId="0" applyFont="1" applyFill="1" applyBorder="1" applyAlignment="1"/>
    <xf numFmtId="16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9" fontId="2" fillId="2" borderId="1" xfId="0" applyNumberFormat="1" applyFont="1" applyFill="1" applyBorder="1" applyAlignment="1"/>
    <xf numFmtId="165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right"/>
    </xf>
    <xf numFmtId="9" fontId="4" fillId="2" borderId="1" xfId="0" applyNumberFormat="1" applyFont="1" applyFill="1" applyBorder="1" applyAlignment="1"/>
    <xf numFmtId="166" fontId="2" fillId="2" borderId="1" xfId="0" applyNumberFormat="1" applyFont="1" applyFill="1" applyBorder="1" applyAlignment="1"/>
    <xf numFmtId="2" fontId="4" fillId="2" borderId="1" xfId="0" applyNumberFormat="1" applyFont="1" applyFill="1" applyBorder="1" applyAlignment="1"/>
    <xf numFmtId="167" fontId="2" fillId="2" borderId="1" xfId="0" applyNumberFormat="1" applyFont="1" applyFill="1" applyBorder="1" applyAlignment="1"/>
    <xf numFmtId="168" fontId="2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6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/>
  </sheetViews>
  <sheetFormatPr baseColWidth="10" defaultColWidth="14.42578125" defaultRowHeight="15" customHeight="1" x14ac:dyDescent="0.2"/>
  <cols>
    <col min="1" max="1" width="33" customWidth="1"/>
    <col min="2" max="6" width="11.5703125" customWidth="1"/>
    <col min="7" max="26" width="10" customWidth="1"/>
  </cols>
  <sheetData>
    <row r="1" spans="1:6" ht="16.5" customHeight="1" x14ac:dyDescent="0.25">
      <c r="A1" s="1" t="s">
        <v>0</v>
      </c>
      <c r="B1" s="2"/>
      <c r="C1" s="2"/>
      <c r="D1" s="2"/>
      <c r="E1" s="2"/>
      <c r="F1" s="2"/>
    </row>
    <row r="2" spans="1:6" ht="12" customHeight="1" x14ac:dyDescent="0.2">
      <c r="A2" s="3"/>
      <c r="B2" s="3"/>
      <c r="C2" s="3"/>
      <c r="D2" s="3"/>
      <c r="E2" s="3"/>
      <c r="F2" s="3"/>
    </row>
    <row r="3" spans="1:6" ht="14.25" customHeight="1" x14ac:dyDescent="0.25">
      <c r="A3" s="4" t="s">
        <v>1</v>
      </c>
      <c r="B3" s="2"/>
      <c r="C3" s="3"/>
      <c r="D3" s="3"/>
      <c r="E3" s="3"/>
      <c r="F3" s="3"/>
    </row>
    <row r="4" spans="1:6" ht="12" customHeight="1" x14ac:dyDescent="0.2">
      <c r="A4" s="2" t="s">
        <v>2</v>
      </c>
      <c r="B4" s="5">
        <v>2</v>
      </c>
      <c r="C4" s="6" t="s">
        <v>3</v>
      </c>
      <c r="D4" s="3"/>
      <c r="E4" s="3"/>
      <c r="F4" s="3"/>
    </row>
    <row r="5" spans="1:6" ht="12" customHeight="1" x14ac:dyDescent="0.2">
      <c r="A5" s="2" t="s">
        <v>4</v>
      </c>
      <c r="B5" s="7">
        <v>0.01</v>
      </c>
      <c r="C5" s="6" t="s">
        <v>3</v>
      </c>
      <c r="D5" s="3"/>
      <c r="E5" s="3"/>
      <c r="F5" s="3"/>
    </row>
    <row r="6" spans="1:6" ht="12" customHeight="1" x14ac:dyDescent="0.2">
      <c r="A6" s="2" t="s">
        <v>5</v>
      </c>
      <c r="B6" s="8">
        <v>1.5</v>
      </c>
      <c r="C6" s="6" t="s">
        <v>3</v>
      </c>
      <c r="D6" s="3"/>
      <c r="E6" s="3"/>
      <c r="F6" s="3"/>
    </row>
    <row r="7" spans="1:6" ht="12" customHeight="1" x14ac:dyDescent="0.2">
      <c r="A7" s="2" t="s">
        <v>6</v>
      </c>
      <c r="B7" s="8">
        <v>1.2999999999999998E-6</v>
      </c>
      <c r="C7" s="6" t="s">
        <v>3</v>
      </c>
      <c r="D7" s="3"/>
      <c r="E7" s="3"/>
      <c r="F7" s="3"/>
    </row>
    <row r="8" spans="1:6" ht="12" customHeight="1" x14ac:dyDescent="0.2">
      <c r="A8" s="2" t="s">
        <v>7</v>
      </c>
      <c r="B8" s="8">
        <v>1</v>
      </c>
      <c r="C8" s="6" t="s">
        <v>8</v>
      </c>
      <c r="D8" s="3"/>
      <c r="E8" s="3"/>
      <c r="F8" s="3"/>
    </row>
    <row r="9" spans="1:6" ht="12" customHeight="1" x14ac:dyDescent="0.2">
      <c r="A9" s="3"/>
      <c r="B9" s="3"/>
      <c r="C9" s="3"/>
      <c r="D9" s="3"/>
      <c r="E9" s="3"/>
      <c r="F9" s="3"/>
    </row>
    <row r="10" spans="1:6" ht="14.25" customHeight="1" x14ac:dyDescent="0.25">
      <c r="A10" s="4" t="s">
        <v>9</v>
      </c>
      <c r="B10" s="2"/>
      <c r="C10" s="3"/>
      <c r="D10" s="3"/>
      <c r="E10" s="3"/>
      <c r="F10" s="3"/>
    </row>
    <row r="11" spans="1:6" ht="12" customHeight="1" x14ac:dyDescent="0.2">
      <c r="A11" s="2" t="s">
        <v>10</v>
      </c>
      <c r="B11" s="9">
        <f>IF(B5&lt;0.012,0.92-30*B5,0.55)</f>
        <v>0.62000000000000011</v>
      </c>
      <c r="C11" s="3"/>
      <c r="D11" s="3"/>
      <c r="E11" s="3"/>
      <c r="F11" s="3"/>
    </row>
    <row r="12" spans="1:6" ht="12" customHeight="1" x14ac:dyDescent="0.2">
      <c r="A12" s="3"/>
      <c r="B12" s="3"/>
      <c r="C12" s="3"/>
      <c r="D12" s="3"/>
      <c r="E12" s="3"/>
      <c r="F12" s="3"/>
    </row>
    <row r="13" spans="1:6" ht="14.25" customHeight="1" x14ac:dyDescent="0.25">
      <c r="A13" s="4" t="s">
        <v>11</v>
      </c>
      <c r="B13" s="2"/>
      <c r="C13" s="3"/>
      <c r="D13" s="3"/>
      <c r="E13" s="3"/>
      <c r="F13" s="3"/>
    </row>
    <row r="14" spans="1:6" ht="12" customHeight="1" x14ac:dyDescent="0.2">
      <c r="A14" s="2" t="s">
        <v>12</v>
      </c>
      <c r="B14" s="2">
        <v>90</v>
      </c>
      <c r="C14" s="3"/>
      <c r="D14" s="3"/>
      <c r="E14" s="3"/>
      <c r="F14" s="3"/>
    </row>
    <row r="15" spans="1:6" ht="12" customHeight="1" x14ac:dyDescent="0.2">
      <c r="A15" s="2" t="s">
        <v>13</v>
      </c>
      <c r="B15" s="10">
        <f>B14*B5^(1/2)*B8^(1/6)/9.81^(1/2)</f>
        <v>2.8734788556634538</v>
      </c>
      <c r="C15" s="3"/>
      <c r="D15" s="3"/>
      <c r="E15" s="3"/>
      <c r="F15" s="3"/>
    </row>
    <row r="16" spans="1:6" ht="12" customHeight="1" x14ac:dyDescent="0.2">
      <c r="A16" s="2" t="s">
        <v>14</v>
      </c>
      <c r="B16" s="11" t="str">
        <f>IF(B15&gt;8,"Oui","Non")</f>
        <v>Non</v>
      </c>
      <c r="C16" s="3"/>
      <c r="D16" s="3"/>
      <c r="E16" s="3"/>
      <c r="F16" s="3"/>
    </row>
    <row r="17" spans="1:6" ht="12" customHeight="1" x14ac:dyDescent="0.2">
      <c r="A17" s="2" t="s">
        <v>15</v>
      </c>
      <c r="B17" s="9">
        <f>IF(B15&lt;8,B11,((4/B15^(2/3))*B11)^(9/10))</f>
        <v>0.62000000000000011</v>
      </c>
      <c r="C17" s="3"/>
      <c r="D17" s="3"/>
      <c r="E17" s="3"/>
      <c r="F17" s="3"/>
    </row>
    <row r="18" spans="1:6" ht="12" customHeight="1" x14ac:dyDescent="0.2">
      <c r="A18" s="3"/>
      <c r="B18" s="3"/>
      <c r="C18" s="3"/>
      <c r="D18" s="3"/>
      <c r="E18" s="3"/>
      <c r="F18" s="3"/>
    </row>
    <row r="19" spans="1:6" ht="14.25" customHeight="1" x14ac:dyDescent="0.25">
      <c r="A19" s="4" t="s">
        <v>16</v>
      </c>
      <c r="B19" s="2"/>
      <c r="C19" s="3"/>
      <c r="D19" s="3"/>
      <c r="E19" s="3"/>
      <c r="F19" s="3"/>
    </row>
    <row r="20" spans="1:6" ht="12" customHeight="1" x14ac:dyDescent="0.2">
      <c r="A20" s="2" t="s">
        <v>17</v>
      </c>
      <c r="B20" s="12">
        <v>0.62</v>
      </c>
      <c r="C20" s="6" t="s">
        <v>3</v>
      </c>
      <c r="D20" s="3"/>
      <c r="E20" s="3"/>
      <c r="F20" s="3"/>
    </row>
    <row r="21" spans="1:6" ht="12" customHeight="1" x14ac:dyDescent="0.2">
      <c r="A21" s="3"/>
      <c r="B21" s="3"/>
      <c r="C21" s="3"/>
      <c r="D21" s="3"/>
      <c r="E21" s="3"/>
      <c r="F21" s="3"/>
    </row>
    <row r="22" spans="1:6" ht="14.25" customHeight="1" x14ac:dyDescent="0.25">
      <c r="A22" s="4" t="s">
        <v>18</v>
      </c>
      <c r="B22" s="2"/>
      <c r="C22" s="3"/>
      <c r="D22" s="3"/>
      <c r="E22" s="3"/>
      <c r="F22" s="3"/>
    </row>
    <row r="23" spans="1:6" ht="12" customHeight="1" x14ac:dyDescent="0.2">
      <c r="A23" s="2" t="s">
        <v>19</v>
      </c>
      <c r="B23" s="13">
        <f>(B6/1000)/(4*(B8^2/4*(ACOS(1-2*B20)-SIN(ACOS(1-2*B20))*(1-2*B20))/(B8*ACOS(1-2*B20)+IF(B20&lt;0.5,0,((10*B20-5)^3+5*(10*B20-5))/150)*B8*SIN(ACOS(1-2*B20)))))</f>
        <v>1.3658665184426173E-3</v>
      </c>
      <c r="C23" s="3"/>
      <c r="D23" s="3"/>
      <c r="E23" s="3"/>
      <c r="F23" s="3"/>
    </row>
    <row r="24" spans="1:6" ht="12" customHeight="1" x14ac:dyDescent="0.2">
      <c r="A24" s="2" t="s">
        <v>20</v>
      </c>
      <c r="B24" s="14">
        <v>1.63</v>
      </c>
      <c r="C24" s="6" t="s">
        <v>21</v>
      </c>
      <c r="D24" s="3"/>
      <c r="E24" s="3"/>
      <c r="F24" s="3"/>
    </row>
    <row r="25" spans="1:6" ht="12" customHeight="1" x14ac:dyDescent="0.2">
      <c r="A25" s="2" t="s">
        <v>22</v>
      </c>
      <c r="B25" s="15">
        <f>(4*B24*(B8^2/4*(ACOS(1-2*B20)-SIN(ACOS(1-2*B20))*(1-2*B20))/(B8*ACOS(1-2*B20)+IF(B20&lt;0.5,0,((10*B20-5)^3+5*(10*B20-5))/150)*B8*SIN(ACOS(1-2*B20)))))/(B7*(B8^2/4*(ACOS(1-2*B20)-SIN(ACOS(1-2*B20))*(1-2*B20))))</f>
        <v>2691846.3669902608</v>
      </c>
      <c r="C25" s="3"/>
      <c r="D25" s="3"/>
      <c r="E25" s="3"/>
      <c r="F25" s="3"/>
    </row>
    <row r="26" spans="1:6" ht="12" customHeight="1" x14ac:dyDescent="0.2">
      <c r="A26" s="2" t="s">
        <v>23</v>
      </c>
      <c r="B26" s="16">
        <f>(1/(-2*LOG(B23/3.7065-5.0272/B25*LOG(B23/3.827-4.567/B25*LOG((B23/7.7918)^0.9924+(5.3326/(208.815+B25))^0.9345)))))^2</f>
        <v>2.129867693779312E-2</v>
      </c>
      <c r="C26" s="3"/>
      <c r="D26" s="3"/>
      <c r="E26" s="3"/>
      <c r="F26" s="3"/>
    </row>
    <row r="27" spans="1:6" ht="12" customHeight="1" x14ac:dyDescent="0.2">
      <c r="A27" s="2" t="s">
        <v>24</v>
      </c>
      <c r="B27" s="17">
        <f>(8*9.81/B26)^(1/2)*(B8^2/4*(ACOS(1-2*B20)-SIN(ACOS(1-2*B20))*(1-2*B20))/(B8*ACOS(1-2*B20)+IF(B20&lt;0.5,0,((10*B20-5)^3+5*(10*B20-5))/150)*B8*SIN(ACOS(1-2*B20))))^(1/2)*(B8^2/4*(ACOS(1-2*B20)-SIN(ACOS(1-2*B20))*(1-2*B20)))*B5^(1/2)</f>
        <v>1.6270154262992342</v>
      </c>
      <c r="C27" s="3"/>
      <c r="D27" s="3"/>
      <c r="E27" s="3"/>
      <c r="F27" s="3"/>
    </row>
    <row r="28" spans="1:6" ht="12" customHeight="1" x14ac:dyDescent="0.2">
      <c r="A28" s="2" t="s">
        <v>12</v>
      </c>
      <c r="B28" s="18">
        <f>(8*9.81/B26)^(1/2)/(B8^2/4*(ACOS(1-2*B20)-SIN(ACOS(1-2*B20))*(1-2*B20))/(B8*ACOS(1-2*B20)+IF(B20&lt;0.5,0,((10*B20-5)^3+5*(10*B20-5))/150)*B8*SIN(ACOS(1-2*B20))))^(1/6)</f>
        <v>75.294978919949799</v>
      </c>
      <c r="C28" s="6" t="s">
        <v>25</v>
      </c>
      <c r="D28" s="19"/>
      <c r="E28" s="19"/>
      <c r="F28" s="19"/>
    </row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Dufresne</dc:creator>
  <cp:lastModifiedBy>LENOVO</cp:lastModifiedBy>
  <dcterms:created xsi:type="dcterms:W3CDTF">2013-01-04T10:01:41Z</dcterms:created>
  <dcterms:modified xsi:type="dcterms:W3CDTF">2020-05-15T14:55:52Z</dcterms:modified>
</cp:coreProperties>
</file>